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<sst xmlns="http://schemas.openxmlformats.org/spreadsheetml/2006/main" count="80" uniqueCount="54">
  <si>
    <t>Total Project Cost</t>
  </si>
  <si>
    <t>FHWA Share</t>
  </si>
  <si>
    <t>Local Share</t>
  </si>
  <si>
    <t>Design and Engineering Services</t>
  </si>
  <si>
    <t>AMEC Earth and Environmental, INC.</t>
  </si>
  <si>
    <t>Date</t>
  </si>
  <si>
    <t>Invoice #</t>
  </si>
  <si>
    <t>Check #</t>
  </si>
  <si>
    <t>Amount</t>
  </si>
  <si>
    <t>Contractor Payments</t>
  </si>
  <si>
    <t xml:space="preserve">L.P. Murray &amp; Sons </t>
  </si>
  <si>
    <t>Other</t>
  </si>
  <si>
    <t>Subtotal Accumulative to Date</t>
  </si>
  <si>
    <t>Payment # 4</t>
  </si>
  <si>
    <t>Payment # 5</t>
  </si>
  <si>
    <t>Payment # 6</t>
  </si>
  <si>
    <t>W12104590</t>
  </si>
  <si>
    <t>JO6600029</t>
  </si>
  <si>
    <t>J06600088</t>
  </si>
  <si>
    <t>R.W. Gillespie &amp; Associates, Inc.</t>
  </si>
  <si>
    <t>Ecoclean</t>
  </si>
  <si>
    <t>Burns Fencing</t>
  </si>
  <si>
    <t>Commercial Paving</t>
  </si>
  <si>
    <t>A3214</t>
  </si>
  <si>
    <t>Linda Jacobs</t>
  </si>
  <si>
    <t>Thomas Wescott</t>
  </si>
  <si>
    <t>Total</t>
  </si>
  <si>
    <t>J06600151</t>
  </si>
  <si>
    <t>Federal Share</t>
  </si>
  <si>
    <t xml:space="preserve">Local Share </t>
  </si>
  <si>
    <t>Appropriated for FY 2013</t>
  </si>
  <si>
    <t>Local Share Recap</t>
  </si>
  <si>
    <t>Fence funded by Fort Williams Capital Fund</t>
  </si>
  <si>
    <t>Overbudget</t>
  </si>
  <si>
    <t>M21100747</t>
  </si>
  <si>
    <t>M21100644</t>
  </si>
  <si>
    <t>M21100696</t>
  </si>
  <si>
    <t>M21100748</t>
  </si>
  <si>
    <t>M21100802</t>
  </si>
  <si>
    <t>M21100865</t>
  </si>
  <si>
    <t>M21100895</t>
  </si>
  <si>
    <t>M21101045</t>
  </si>
  <si>
    <t>M21101242</t>
  </si>
  <si>
    <t>Payment #1</t>
  </si>
  <si>
    <t>Payment #2</t>
  </si>
  <si>
    <t>Payment #3</t>
  </si>
  <si>
    <t>Portland Press Herald</t>
  </si>
  <si>
    <t>T4584448PD</t>
  </si>
  <si>
    <t>Appropriated Previously</t>
  </si>
  <si>
    <t>Capped at $729.000</t>
  </si>
  <si>
    <t>Local Share Available</t>
  </si>
  <si>
    <t>Fort Wms. Park Capital Fund</t>
  </si>
  <si>
    <t xml:space="preserve">Actual </t>
  </si>
  <si>
    <t xml:space="preserve">Plus MDOT Charge to Project for State Project Administration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</si>
</sst>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.000000000_);_(&quot;$&quot;* \(#,##0.000000000\);_(&quot;$&quot;* &quot;-&quot;?????????_);_(@_)"/>
    <numFmt numFmtId="166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4" fontId="0" fillId="0" borderId="0" xfId="17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2" fillId="0" borderId="0" xfId="17" applyFont="1" applyAlignment="1">
      <alignment horizontal="center"/>
    </xf>
    <xf numFmtId="4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44" fontId="0" fillId="0" borderId="0" xfId="17" applyAlignment="1">
      <alignment horizontal="center"/>
    </xf>
    <xf numFmtId="44" fontId="2" fillId="0" borderId="0" xfId="17" applyFont="1" applyAlignment="1">
      <alignment/>
    </xf>
    <xf numFmtId="44" fontId="0" fillId="0" borderId="0" xfId="17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4" fontId="3" fillId="0" borderId="0" xfId="17" applyFont="1" applyAlignment="1">
      <alignment/>
    </xf>
    <xf numFmtId="166" fontId="2" fillId="0" borderId="0" xfId="19" applyNumberFormat="1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workbookViewId="0" topLeftCell="A34">
      <selection activeCell="J61" sqref="J61"/>
    </sheetView>
  </sheetViews>
  <sheetFormatPr defaultColWidth="9.140625" defaultRowHeight="12.75"/>
  <cols>
    <col min="1" max="1" width="52.140625" style="0" bestFit="1" customWidth="1"/>
    <col min="2" max="2" width="10.140625" style="0" bestFit="1" customWidth="1"/>
    <col min="3" max="3" width="18.140625" style="8" customWidth="1"/>
    <col min="4" max="4" width="14.8515625" style="8" customWidth="1"/>
    <col min="5" max="5" width="21.140625" style="1" bestFit="1" customWidth="1"/>
    <col min="6" max="6" width="23.00390625" style="0" bestFit="1" customWidth="1"/>
    <col min="7" max="7" width="18.8515625" style="0" bestFit="1" customWidth="1"/>
  </cols>
  <sheetData>
    <row r="1" spans="5:7" ht="12.75">
      <c r="E1" s="3" t="s">
        <v>0</v>
      </c>
      <c r="F1" s="4" t="s">
        <v>1</v>
      </c>
      <c r="G1" s="3" t="s">
        <v>2</v>
      </c>
    </row>
    <row r="2" spans="1:7" ht="12.75">
      <c r="A2" s="1"/>
      <c r="B2" s="1"/>
      <c r="C2" s="9"/>
      <c r="D2" s="9"/>
      <c r="E2" s="6">
        <v>937000</v>
      </c>
      <c r="F2" s="6">
        <v>729000</v>
      </c>
      <c r="G2" s="6">
        <v>208000</v>
      </c>
    </row>
    <row r="3" spans="2:7" s="3" customFormat="1" ht="12.75">
      <c r="B3" s="4" t="s">
        <v>5</v>
      </c>
      <c r="C3" s="4" t="s">
        <v>6</v>
      </c>
      <c r="D3" s="4" t="s">
        <v>7</v>
      </c>
      <c r="E3" s="6" t="s">
        <v>8</v>
      </c>
      <c r="F3" s="17">
        <f>SUM(F2/E2)</f>
        <v>0.7780149413020278</v>
      </c>
      <c r="G3" s="17">
        <f>SUM(G2/E2)</f>
        <v>0.22198505869797225</v>
      </c>
    </row>
    <row r="4" spans="2:5" ht="12.75">
      <c r="B4" s="8"/>
      <c r="E4" s="9"/>
    </row>
    <row r="5" spans="1:2" ht="12.75">
      <c r="A5" s="4" t="s">
        <v>3</v>
      </c>
      <c r="B5" s="2"/>
    </row>
    <row r="6" spans="1:7" ht="12.75">
      <c r="A6" t="s">
        <v>4</v>
      </c>
      <c r="B6" s="2">
        <v>40801</v>
      </c>
      <c r="C6" s="8" t="s">
        <v>34</v>
      </c>
      <c r="D6" s="8">
        <v>76606</v>
      </c>
      <c r="E6" s="1">
        <v>6800</v>
      </c>
      <c r="F6" s="5">
        <f>SUM(E6*F4)</f>
        <v>0</v>
      </c>
      <c r="G6" s="5">
        <f>SUM(E6*G4)</f>
        <v>0</v>
      </c>
    </row>
    <row r="7" spans="1:7" ht="12.75">
      <c r="A7" t="s">
        <v>4</v>
      </c>
      <c r="B7" s="2">
        <v>40808</v>
      </c>
      <c r="C7" s="8" t="s">
        <v>35</v>
      </c>
      <c r="D7" s="8">
        <v>76784</v>
      </c>
      <c r="E7" s="1">
        <v>2698.84</v>
      </c>
      <c r="F7" s="5">
        <f>SUM(E7*F4)</f>
        <v>0</v>
      </c>
      <c r="G7" s="5">
        <f>SUM(E7*0.221985059)</f>
        <v>599.1021566315601</v>
      </c>
    </row>
    <row r="8" spans="1:7" ht="12.75">
      <c r="A8" t="s">
        <v>4</v>
      </c>
      <c r="B8" s="2">
        <v>40838</v>
      </c>
      <c r="C8" s="8" t="s">
        <v>36</v>
      </c>
      <c r="D8" s="8">
        <v>77595</v>
      </c>
      <c r="E8" s="1">
        <v>1390.05</v>
      </c>
      <c r="F8" s="5">
        <f>SUM(E8*F4)</f>
        <v>0</v>
      </c>
      <c r="G8" s="5">
        <f aca="true" t="shared" si="0" ref="G8:G14">SUM(E8*0.221985059)</f>
        <v>308.57033126295</v>
      </c>
    </row>
    <row r="9" spans="1:7" ht="12.75">
      <c r="A9" t="s">
        <v>4</v>
      </c>
      <c r="B9" s="2">
        <v>40870</v>
      </c>
      <c r="C9" s="8" t="s">
        <v>37</v>
      </c>
      <c r="D9" s="8">
        <v>78467</v>
      </c>
      <c r="E9" s="1">
        <v>6326.83</v>
      </c>
      <c r="F9" s="5">
        <f aca="true" t="shared" si="1" ref="F9:F14">SUM(E9*0.778014941)</f>
        <v>4922.36826916703</v>
      </c>
      <c r="G9" s="5">
        <f t="shared" si="0"/>
        <v>1404.46173083297</v>
      </c>
    </row>
    <row r="10" spans="1:7" ht="12.75">
      <c r="A10" t="s">
        <v>4</v>
      </c>
      <c r="B10" s="2">
        <v>40892</v>
      </c>
      <c r="C10" s="8" t="s">
        <v>38</v>
      </c>
      <c r="D10" s="8">
        <v>78885</v>
      </c>
      <c r="E10" s="1">
        <v>2851.29</v>
      </c>
      <c r="F10" s="5">
        <f t="shared" si="1"/>
        <v>2218.34622112389</v>
      </c>
      <c r="G10" s="5">
        <f t="shared" si="0"/>
        <v>632.9437788761101</v>
      </c>
    </row>
    <row r="11" spans="1:7" ht="12.75">
      <c r="A11" t="s">
        <v>4</v>
      </c>
      <c r="B11" s="2">
        <v>40927</v>
      </c>
      <c r="C11" s="8" t="s">
        <v>39</v>
      </c>
      <c r="D11" s="8">
        <v>79570</v>
      </c>
      <c r="E11" s="1">
        <v>286.99</v>
      </c>
      <c r="F11" s="5">
        <f t="shared" si="1"/>
        <v>223.28250791759</v>
      </c>
      <c r="G11" s="5">
        <f t="shared" si="0"/>
        <v>63.707492082410006</v>
      </c>
    </row>
    <row r="12" spans="1:7" ht="12.75">
      <c r="A12" t="s">
        <v>4</v>
      </c>
      <c r="B12" s="2">
        <v>40962</v>
      </c>
      <c r="C12" s="8" t="s">
        <v>40</v>
      </c>
      <c r="D12" s="8">
        <v>81015</v>
      </c>
      <c r="E12" s="1">
        <v>3346.21</v>
      </c>
      <c r="F12" s="5">
        <f t="shared" si="1"/>
        <v>2603.4013757236103</v>
      </c>
      <c r="G12" s="5">
        <f t="shared" si="0"/>
        <v>742.8086242763901</v>
      </c>
    </row>
    <row r="13" spans="1:7" ht="12.75">
      <c r="A13" t="s">
        <v>4</v>
      </c>
      <c r="B13" s="2">
        <v>41022</v>
      </c>
      <c r="C13" s="8" t="s">
        <v>41</v>
      </c>
      <c r="D13" s="8">
        <v>82222</v>
      </c>
      <c r="E13" s="1">
        <v>8320</v>
      </c>
      <c r="F13" s="5">
        <f t="shared" si="1"/>
        <v>6473.08430912</v>
      </c>
      <c r="G13" s="5">
        <f t="shared" si="0"/>
        <v>1846.91569088</v>
      </c>
    </row>
    <row r="14" spans="1:7" ht="12.75">
      <c r="A14" t="s">
        <v>4</v>
      </c>
      <c r="B14" s="2">
        <v>41102</v>
      </c>
      <c r="C14" s="8" t="s">
        <v>42</v>
      </c>
      <c r="D14" s="8">
        <v>84056</v>
      </c>
      <c r="E14" s="1">
        <v>10759</v>
      </c>
      <c r="F14" s="5">
        <f t="shared" si="1"/>
        <v>8370.662750219</v>
      </c>
      <c r="G14" s="5">
        <f t="shared" si="0"/>
        <v>2388.337249781</v>
      </c>
    </row>
    <row r="15" spans="1:7" ht="12.75">
      <c r="A15" t="s">
        <v>4</v>
      </c>
      <c r="B15" s="2">
        <v>41128</v>
      </c>
      <c r="C15" s="8" t="s">
        <v>16</v>
      </c>
      <c r="D15" s="8">
        <v>84770</v>
      </c>
      <c r="E15" s="1">
        <v>800</v>
      </c>
      <c r="F15" s="5">
        <f aca="true" t="shared" si="2" ref="F15:F21">SUM(E15*0.778014941)</f>
        <v>622.4119528</v>
      </c>
      <c r="G15" s="5">
        <f aca="true" t="shared" si="3" ref="G15:G21">SUM(E15*0.221985059)</f>
        <v>177.5880472</v>
      </c>
    </row>
    <row r="16" spans="1:7" ht="12.75">
      <c r="A16" t="s">
        <v>4</v>
      </c>
      <c r="B16" s="2">
        <v>41158</v>
      </c>
      <c r="C16" s="8" t="s">
        <v>17</v>
      </c>
      <c r="D16" s="8">
        <v>85563</v>
      </c>
      <c r="E16" s="1">
        <v>23971.5</v>
      </c>
      <c r="F16" s="5">
        <f t="shared" si="2"/>
        <v>18650.1851581815</v>
      </c>
      <c r="G16" s="5">
        <f t="shared" si="3"/>
        <v>5321.3148418185</v>
      </c>
    </row>
    <row r="17" spans="1:7" ht="12.75">
      <c r="A17" t="s">
        <v>4</v>
      </c>
      <c r="B17" s="2">
        <v>41190</v>
      </c>
      <c r="C17" s="8" t="s">
        <v>18</v>
      </c>
      <c r="D17" s="8">
        <v>86267</v>
      </c>
      <c r="E17" s="11">
        <v>12907.53</v>
      </c>
      <c r="F17" s="5">
        <f t="shared" si="2"/>
        <v>10042.25119140573</v>
      </c>
      <c r="G17" s="5">
        <f t="shared" si="3"/>
        <v>2865.2788085942702</v>
      </c>
    </row>
    <row r="18" spans="1:7" ht="12.75">
      <c r="A18" t="s">
        <v>19</v>
      </c>
      <c r="B18" s="2">
        <v>41123</v>
      </c>
      <c r="C18" s="8">
        <v>1384110</v>
      </c>
      <c r="D18" s="8">
        <v>84577</v>
      </c>
      <c r="E18" s="1">
        <v>1445.9</v>
      </c>
      <c r="F18" s="5">
        <f t="shared" si="2"/>
        <v>1124.9318031919001</v>
      </c>
      <c r="G18" s="5">
        <f t="shared" si="3"/>
        <v>320.96819680810006</v>
      </c>
    </row>
    <row r="19" spans="1:7" ht="12.75">
      <c r="A19" t="s">
        <v>19</v>
      </c>
      <c r="B19" s="2">
        <v>41138</v>
      </c>
      <c r="C19" s="8">
        <v>1384111</v>
      </c>
      <c r="D19" s="8">
        <v>85099</v>
      </c>
      <c r="E19" s="1">
        <v>2549.95</v>
      </c>
      <c r="F19" s="5">
        <f t="shared" si="2"/>
        <v>1983.89919880295</v>
      </c>
      <c r="G19" s="5">
        <f t="shared" si="3"/>
        <v>566.05080119705</v>
      </c>
    </row>
    <row r="20" spans="1:7" ht="12.75">
      <c r="A20" t="s">
        <v>19</v>
      </c>
      <c r="B20" s="2">
        <v>41176</v>
      </c>
      <c r="C20" s="8">
        <v>1384112</v>
      </c>
      <c r="D20" s="8">
        <v>85968</v>
      </c>
      <c r="E20" s="1">
        <v>1599.15</v>
      </c>
      <c r="F20" s="5">
        <f t="shared" si="2"/>
        <v>1244.16259290015</v>
      </c>
      <c r="G20" s="5">
        <f t="shared" si="3"/>
        <v>354.98740709985003</v>
      </c>
    </row>
    <row r="21" spans="1:7" ht="12.75">
      <c r="A21" t="s">
        <v>4</v>
      </c>
      <c r="B21" s="2">
        <v>41234</v>
      </c>
      <c r="C21" s="8" t="s">
        <v>27</v>
      </c>
      <c r="D21" s="8">
        <v>86990</v>
      </c>
      <c r="E21" s="1">
        <v>21280</v>
      </c>
      <c r="F21" s="5">
        <f t="shared" si="2"/>
        <v>16556.15794448</v>
      </c>
      <c r="G21" s="5">
        <f t="shared" si="3"/>
        <v>4723.84205552</v>
      </c>
    </row>
    <row r="22" spans="2:7" ht="12.75">
      <c r="B22" s="2"/>
      <c r="E22" s="1">
        <f>SUM(E6:E21)</f>
        <v>107333.23999999999</v>
      </c>
      <c r="F22" s="5">
        <f>SUM(F6:F21)</f>
        <v>75035.14527503337</v>
      </c>
      <c r="G22" s="5">
        <f>SUM(G6:G21)</f>
        <v>22316.877212861156</v>
      </c>
    </row>
    <row r="23" ht="12.75">
      <c r="B23" s="2"/>
    </row>
    <row r="24" spans="1:2" ht="12.75">
      <c r="A24" s="4" t="s">
        <v>9</v>
      </c>
      <c r="B24" s="2"/>
    </row>
    <row r="25" spans="1:2" ht="12.75">
      <c r="A25" s="3" t="s">
        <v>12</v>
      </c>
      <c r="B25" s="2"/>
    </row>
    <row r="26" spans="1:2" ht="12.75">
      <c r="A26" s="3"/>
      <c r="B26" s="2"/>
    </row>
    <row r="27" spans="1:7" ht="12.75">
      <c r="A27" t="s">
        <v>10</v>
      </c>
      <c r="B27" s="2">
        <v>41102</v>
      </c>
      <c r="C27" s="8" t="s">
        <v>43</v>
      </c>
      <c r="D27" s="8">
        <v>84115</v>
      </c>
      <c r="E27" s="1">
        <v>86465.25</v>
      </c>
      <c r="F27" s="5">
        <f>SUM(E27*0.778014941)</f>
        <v>67271.25637730025</v>
      </c>
      <c r="G27" s="5">
        <f>SUM(E27*0.221985059)</f>
        <v>19193.993622699752</v>
      </c>
    </row>
    <row r="28" spans="1:7" ht="12.75">
      <c r="A28" t="s">
        <v>10</v>
      </c>
      <c r="B28" s="2">
        <v>41116</v>
      </c>
      <c r="C28" s="8" t="s">
        <v>44</v>
      </c>
      <c r="D28" s="8">
        <v>84445</v>
      </c>
      <c r="E28" s="1">
        <v>58594</v>
      </c>
      <c r="F28" s="5">
        <f>SUM(E28*0.778014941)</f>
        <v>45587.007452954</v>
      </c>
      <c r="G28" s="5">
        <f>SUM(E28*0.221985059)</f>
        <v>13006.992547046</v>
      </c>
    </row>
    <row r="29" spans="1:7" ht="12.75">
      <c r="A29" t="s">
        <v>10</v>
      </c>
      <c r="B29" s="2">
        <v>41137</v>
      </c>
      <c r="C29" s="8" t="s">
        <v>45</v>
      </c>
      <c r="D29" s="8">
        <v>84824</v>
      </c>
      <c r="E29" s="1">
        <v>108744.2</v>
      </c>
      <c r="F29" s="5">
        <f>SUM(E29*0.778014941)</f>
        <v>84604.6123470922</v>
      </c>
      <c r="G29" s="5">
        <f>SUM(E29*0.221985059)</f>
        <v>24139.5876529078</v>
      </c>
    </row>
    <row r="30" spans="1:7" ht="12.75">
      <c r="A30" t="s">
        <v>10</v>
      </c>
      <c r="B30" s="2">
        <v>41152</v>
      </c>
      <c r="C30" s="8" t="s">
        <v>13</v>
      </c>
      <c r="D30" s="8">
        <v>85233</v>
      </c>
      <c r="E30" s="1">
        <v>190558.75</v>
      </c>
      <c r="F30" s="5">
        <f aca="true" t="shared" si="4" ref="F30:F35">SUM(E30*0.778014941)</f>
        <v>148257.55463828376</v>
      </c>
      <c r="G30" s="5">
        <f aca="true" t="shared" si="5" ref="G30:G35">SUM(E30*0.221985059)</f>
        <v>42301.19536171625</v>
      </c>
    </row>
    <row r="31" spans="1:7" ht="12.75">
      <c r="A31" t="s">
        <v>10</v>
      </c>
      <c r="B31" s="2">
        <v>41183</v>
      </c>
      <c r="C31" s="8" t="s">
        <v>14</v>
      </c>
      <c r="D31" s="8">
        <v>85951</v>
      </c>
      <c r="E31" s="1">
        <v>237500</v>
      </c>
      <c r="F31" s="5">
        <f t="shared" si="4"/>
        <v>184778.5484875</v>
      </c>
      <c r="G31" s="5">
        <f t="shared" si="5"/>
        <v>52721.4515125</v>
      </c>
    </row>
    <row r="32" spans="1:7" ht="12.75">
      <c r="A32" t="s">
        <v>10</v>
      </c>
      <c r="B32" s="2">
        <v>41233</v>
      </c>
      <c r="C32" s="8" t="s">
        <v>15</v>
      </c>
      <c r="D32" s="8">
        <v>87021</v>
      </c>
      <c r="E32" s="1">
        <v>239266</v>
      </c>
      <c r="F32" s="5">
        <f t="shared" si="4"/>
        <v>186152.522873306</v>
      </c>
      <c r="G32" s="5">
        <f t="shared" si="5"/>
        <v>53113.477126694</v>
      </c>
    </row>
    <row r="33" spans="1:7" ht="12.75">
      <c r="A33" t="s">
        <v>10</v>
      </c>
      <c r="B33" s="12">
        <v>41151</v>
      </c>
      <c r="C33" s="13">
        <v>42777</v>
      </c>
      <c r="D33" s="8">
        <v>85092</v>
      </c>
      <c r="E33" s="1">
        <v>1132</v>
      </c>
      <c r="F33" s="5">
        <f t="shared" si="4"/>
        <v>880.712913212</v>
      </c>
      <c r="G33" s="5">
        <f t="shared" si="5"/>
        <v>251.287086788</v>
      </c>
    </row>
    <row r="34" spans="1:7" ht="12.75">
      <c r="A34" t="s">
        <v>10</v>
      </c>
      <c r="B34" s="2">
        <v>41169</v>
      </c>
      <c r="C34" s="13">
        <v>42809</v>
      </c>
      <c r="D34" s="8">
        <v>85756</v>
      </c>
      <c r="E34" s="11">
        <v>320</v>
      </c>
      <c r="F34" s="5">
        <f t="shared" si="4"/>
        <v>248.96478112</v>
      </c>
      <c r="G34" s="5">
        <f t="shared" si="5"/>
        <v>71.03521888</v>
      </c>
    </row>
    <row r="35" spans="1:7" ht="12.75">
      <c r="A35" t="s">
        <v>10</v>
      </c>
      <c r="B35" s="2">
        <v>41207</v>
      </c>
      <c r="C35" s="13">
        <v>42866</v>
      </c>
      <c r="D35" s="8">
        <v>86489</v>
      </c>
      <c r="E35" s="1">
        <v>395</v>
      </c>
      <c r="F35" s="5">
        <f t="shared" si="4"/>
        <v>307.315901695</v>
      </c>
      <c r="G35" s="5">
        <f t="shared" si="5"/>
        <v>87.684098305</v>
      </c>
    </row>
    <row r="36" spans="1:7" ht="12.75">
      <c r="A36" s="3"/>
      <c r="B36" s="2"/>
      <c r="E36" s="1">
        <f>SUM(E27:E35)</f>
        <v>922975.2</v>
      </c>
      <c r="F36" s="5">
        <f>SUM(F27:F35)</f>
        <v>718088.4957724632</v>
      </c>
      <c r="G36" s="5">
        <f>SUM(G27:G35)</f>
        <v>204886.7042275368</v>
      </c>
    </row>
    <row r="37" ht="12.75">
      <c r="B37" s="2"/>
    </row>
    <row r="38" ht="12.75">
      <c r="A38" s="4" t="s">
        <v>11</v>
      </c>
    </row>
    <row r="39" ht="12.75">
      <c r="A39" s="4"/>
    </row>
    <row r="40" spans="1:7" ht="12.75">
      <c r="A40" t="s">
        <v>20</v>
      </c>
      <c r="B40" s="2">
        <v>41165</v>
      </c>
      <c r="C40" s="8">
        <v>5441</v>
      </c>
      <c r="D40" s="8">
        <v>85398</v>
      </c>
      <c r="E40" s="1">
        <v>633.06</v>
      </c>
      <c r="F40" s="1">
        <f aca="true" t="shared" si="6" ref="F40:F46">SUM(E40*0.778014941)</f>
        <v>492.53013854946</v>
      </c>
      <c r="G40" s="5">
        <f aca="true" t="shared" si="7" ref="G40:G46">SUM(E40*0.221985059)</f>
        <v>140.52986145053998</v>
      </c>
    </row>
    <row r="41" spans="1:7" ht="12.75">
      <c r="A41" t="s">
        <v>21</v>
      </c>
      <c r="B41" s="2">
        <v>41206</v>
      </c>
      <c r="C41" s="8">
        <v>17599</v>
      </c>
      <c r="D41" s="8">
        <v>86747</v>
      </c>
      <c r="E41" s="1">
        <v>2375</v>
      </c>
      <c r="F41" s="1">
        <f t="shared" si="6"/>
        <v>1847.785484875</v>
      </c>
      <c r="G41" s="5">
        <f t="shared" si="7"/>
        <v>527.214515125</v>
      </c>
    </row>
    <row r="42" spans="1:7" ht="12.75">
      <c r="A42" t="s">
        <v>22</v>
      </c>
      <c r="B42" s="2">
        <v>41221</v>
      </c>
      <c r="C42" s="8" t="s">
        <v>23</v>
      </c>
      <c r="D42" s="8">
        <v>86750</v>
      </c>
      <c r="E42" s="1">
        <v>2140.83</v>
      </c>
      <c r="F42" s="1">
        <f t="shared" si="6"/>
        <v>1665.59772614103</v>
      </c>
      <c r="G42" s="5">
        <f t="shared" si="7"/>
        <v>475.23227385897</v>
      </c>
    </row>
    <row r="43" spans="1:7" ht="12.75">
      <c r="A43" t="s">
        <v>24</v>
      </c>
      <c r="B43" s="2">
        <v>41186</v>
      </c>
      <c r="D43" s="8">
        <v>85997</v>
      </c>
      <c r="E43" s="1">
        <v>464.41</v>
      </c>
      <c r="F43" s="1">
        <f t="shared" si="6"/>
        <v>361.31791874981</v>
      </c>
      <c r="G43" s="5">
        <f t="shared" si="7"/>
        <v>103.09208125019</v>
      </c>
    </row>
    <row r="44" spans="1:7" ht="12.75">
      <c r="A44" t="s">
        <v>25</v>
      </c>
      <c r="B44" s="2">
        <v>41144</v>
      </c>
      <c r="D44" s="8">
        <v>84994</v>
      </c>
      <c r="E44" s="1">
        <v>225.91</v>
      </c>
      <c r="F44" s="1">
        <f t="shared" si="6"/>
        <v>175.76135532131</v>
      </c>
      <c r="G44" s="5">
        <f t="shared" si="7"/>
        <v>50.148644678690005</v>
      </c>
    </row>
    <row r="45" spans="1:7" ht="12.75">
      <c r="A45" t="s">
        <v>25</v>
      </c>
      <c r="B45" s="2">
        <v>41234</v>
      </c>
      <c r="D45" s="8">
        <v>87045</v>
      </c>
      <c r="E45" s="1">
        <v>654.94</v>
      </c>
      <c r="F45" s="1">
        <f t="shared" si="6"/>
        <v>509.5531054585401</v>
      </c>
      <c r="G45" s="5">
        <f t="shared" si="7"/>
        <v>145.38689454146</v>
      </c>
    </row>
    <row r="46" spans="1:7" ht="12.75">
      <c r="A46" t="s">
        <v>21</v>
      </c>
      <c r="B46" s="2">
        <v>41234</v>
      </c>
      <c r="C46" s="8">
        <v>17653</v>
      </c>
      <c r="D46" s="8">
        <v>86996</v>
      </c>
      <c r="E46" s="1">
        <v>328.28</v>
      </c>
      <c r="F46" s="1">
        <f t="shared" si="6"/>
        <v>255.40674483147998</v>
      </c>
      <c r="G46" s="5">
        <f t="shared" si="7"/>
        <v>72.87325516852</v>
      </c>
    </row>
    <row r="47" spans="1:7" ht="12.75">
      <c r="A47" t="s">
        <v>46</v>
      </c>
      <c r="B47" s="2">
        <v>41046</v>
      </c>
      <c r="C47" s="8" t="s">
        <v>47</v>
      </c>
      <c r="D47" s="8">
        <v>82794</v>
      </c>
      <c r="E47" s="1">
        <v>441.2</v>
      </c>
      <c r="F47" s="1">
        <f>SUM(E47*0.778014941)</f>
        <v>343.2601919692</v>
      </c>
      <c r="G47" s="5">
        <f>SUM(E47*0.221985059)</f>
        <v>97.93980803080001</v>
      </c>
    </row>
    <row r="48" spans="2:7" ht="12.75">
      <c r="B48" s="2"/>
      <c r="E48" s="1">
        <f>SUM(E40:E47)</f>
        <v>7263.629999999999</v>
      </c>
      <c r="F48" s="1">
        <f>SUM(F40:F47)</f>
        <v>5651.21266589583</v>
      </c>
      <c r="G48" s="1">
        <f>SUM(G40:G47)</f>
        <v>1612.41733410417</v>
      </c>
    </row>
    <row r="50" spans="1:7" s="14" customFormat="1" ht="18">
      <c r="A50" s="14" t="s">
        <v>26</v>
      </c>
      <c r="C50" s="15"/>
      <c r="D50" s="15"/>
      <c r="E50" s="16">
        <f>SUM(E48+E36+E22)</f>
        <v>1037572.07</v>
      </c>
      <c r="F50" s="16">
        <f>SUM(F48+F36+F22)</f>
        <v>798774.8537133923</v>
      </c>
      <c r="G50" s="16">
        <f>SUM(G48+G36+G22)</f>
        <v>228815.9987745021</v>
      </c>
    </row>
    <row r="51" ht="15.75">
      <c r="F51" s="18" t="s">
        <v>49</v>
      </c>
    </row>
    <row r="52" spans="1:6" ht="12.75">
      <c r="A52" s="19" t="s">
        <v>52</v>
      </c>
      <c r="C52" s="10" t="s">
        <v>28</v>
      </c>
      <c r="D52" s="10">
        <v>729000</v>
      </c>
      <c r="E52" s="17">
        <f>SUM(D52/D54)</f>
        <v>0.7026017284176002</v>
      </c>
      <c r="F52" s="17"/>
    </row>
    <row r="53" spans="1:6" ht="12.75">
      <c r="A53" s="19" t="s">
        <v>52</v>
      </c>
      <c r="C53" s="10" t="s">
        <v>29</v>
      </c>
      <c r="D53" s="10">
        <v>308572.17</v>
      </c>
      <c r="E53" s="17">
        <f>SUM(D53/D54)</f>
        <v>0.2973982715823999</v>
      </c>
      <c r="F53" s="17"/>
    </row>
    <row r="54" spans="3:6" ht="12.75">
      <c r="C54" s="10"/>
      <c r="D54" s="7">
        <f>SUM(D52:D53)</f>
        <v>1037572.1699999999</v>
      </c>
      <c r="E54" s="17">
        <f>SUM(E52:E53)</f>
        <v>1</v>
      </c>
      <c r="F54" s="17"/>
    </row>
    <row r="55" spans="1:6" ht="12.75">
      <c r="A55" s="3" t="s">
        <v>31</v>
      </c>
      <c r="C55" s="10"/>
      <c r="D55" s="7"/>
      <c r="E55" s="17"/>
      <c r="F55" s="17"/>
    </row>
    <row r="56" spans="2:6" ht="12.75">
      <c r="B56" s="3" t="s">
        <v>48</v>
      </c>
      <c r="C56" s="10"/>
      <c r="D56" s="7">
        <v>47332.64</v>
      </c>
      <c r="E56" s="17"/>
      <c r="F56" s="17"/>
    </row>
    <row r="57" spans="1:4" ht="12.75">
      <c r="A57" s="3"/>
      <c r="B57" s="3" t="s">
        <v>30</v>
      </c>
      <c r="C57" s="4"/>
      <c r="D57" s="6">
        <v>186413.75</v>
      </c>
    </row>
    <row r="58" spans="1:4" ht="12.75">
      <c r="A58" s="3" t="s">
        <v>32</v>
      </c>
      <c r="B58" s="3" t="s">
        <v>51</v>
      </c>
      <c r="C58" s="4"/>
      <c r="D58" s="6">
        <v>23520</v>
      </c>
    </row>
    <row r="59" spans="1:4" ht="12.75">
      <c r="A59" s="3"/>
      <c r="B59" s="3" t="s">
        <v>50</v>
      </c>
      <c r="C59" s="4"/>
      <c r="D59" s="6">
        <f>SUM(D56:D58)</f>
        <v>257266.39</v>
      </c>
    </row>
    <row r="60" spans="1:4" ht="12.75">
      <c r="A60" s="19" t="s">
        <v>52</v>
      </c>
      <c r="B60" s="3"/>
      <c r="C60" s="4" t="s">
        <v>33</v>
      </c>
      <c r="D60" s="6">
        <f>SUM(D53-D59)</f>
        <v>51305.77999999997</v>
      </c>
    </row>
    <row r="61" spans="1:4" ht="12.75">
      <c r="A61" s="3" t="s">
        <v>53</v>
      </c>
      <c r="D61" s="9">
        <v>14001.42</v>
      </c>
    </row>
    <row r="62" ht="12.75">
      <c r="D62" s="6">
        <f>SUM(D60:D61)</f>
        <v>65307.19999999997</v>
      </c>
    </row>
  </sheetData>
  <printOptions gridLines="1"/>
  <pageMargins left="0.75" right="0.5" top="0.65" bottom="0.17" header="0.28" footer="0.17"/>
  <pageSetup fitToHeight="1" fitToWidth="1" horizontalDpi="600" verticalDpi="600" orientation="landscape" scale="71" r:id="rId1"/>
  <headerFooter alignWithMargins="0">
    <oddHeader>&amp;C&amp;"Arial,Bold"&amp;12Shore Road Bicycle/Pedestrian Improvements-Cape Elizabeth, ME
WIN 019387.00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michael.mcgovern</dc:creator>
  <cp:keywords/>
  <dc:description/>
  <cp:lastModifiedBy>Michael K. McGovern</cp:lastModifiedBy>
  <cp:lastPrinted>2012-12-03T19:17:13Z</cp:lastPrinted>
  <dcterms:created xsi:type="dcterms:W3CDTF">2012-07-30T16:40:08Z</dcterms:created>
  <dcterms:modified xsi:type="dcterms:W3CDTF">2012-12-03T19:17:39Z</dcterms:modified>
  <cp:category/>
  <cp:version/>
  <cp:contentType/>
  <cp:contentStatus/>
</cp:coreProperties>
</file>